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dows\Documents\Tugas smt 6 &amp; 7\TUGAS SMT 7\Skripsi\Skripsi\Jurnal rcm\"/>
    </mc:Choice>
  </mc:AlternateContent>
  <bookViews>
    <workbookView xWindow="0" yWindow="0" windowWidth="15345" windowHeight="4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H46" i="1"/>
  <c r="J18" i="1"/>
  <c r="J16" i="1"/>
  <c r="J17" i="1"/>
  <c r="J19" i="1"/>
  <c r="J15" i="1"/>
  <c r="I26" i="1"/>
  <c r="I30" i="1"/>
  <c r="I29" i="1"/>
  <c r="I28" i="1"/>
  <c r="I27" i="1"/>
  <c r="H26" i="1"/>
  <c r="H30" i="1"/>
  <c r="H29" i="1"/>
  <c r="H28" i="1"/>
  <c r="H27" i="1"/>
  <c r="F31" i="1"/>
  <c r="F26" i="1"/>
  <c r="F27" i="1"/>
  <c r="F28" i="1"/>
  <c r="F29" i="1"/>
  <c r="F30" i="1"/>
  <c r="O8" i="1"/>
  <c r="O6" i="1"/>
  <c r="O7" i="1"/>
  <c r="O5" i="1"/>
</calcChain>
</file>

<file path=xl/sharedStrings.xml><?xml version="1.0" encoding="utf-8"?>
<sst xmlns="http://schemas.openxmlformats.org/spreadsheetml/2006/main" count="120" uniqueCount="83">
  <si>
    <t>No</t>
  </si>
  <si>
    <t>Jenis Armada</t>
  </si>
  <si>
    <t>Jan</t>
  </si>
  <si>
    <t>Feb</t>
  </si>
  <si>
    <t>Mar</t>
  </si>
  <si>
    <t>Apr</t>
  </si>
  <si>
    <t>Mei</t>
  </si>
  <si>
    <t>Jun</t>
  </si>
  <si>
    <t>Jul</t>
  </si>
  <si>
    <t>Agt</t>
  </si>
  <si>
    <t>Sep</t>
  </si>
  <si>
    <t>Okt</t>
  </si>
  <si>
    <t>Nov</t>
  </si>
  <si>
    <t>Des</t>
  </si>
  <si>
    <t>Total</t>
  </si>
  <si>
    <t>G3</t>
  </si>
  <si>
    <t>F</t>
  </si>
  <si>
    <t>D1</t>
  </si>
  <si>
    <t>Elemen</t>
  </si>
  <si>
    <t>Fungsi</t>
  </si>
  <si>
    <t>Jenis Kegagalan</t>
  </si>
  <si>
    <t>Penyebab kerusakan</t>
  </si>
  <si>
    <t>Akibat</t>
  </si>
  <si>
    <t>S</t>
  </si>
  <si>
    <t>O</t>
  </si>
  <si>
    <t>D</t>
  </si>
  <si>
    <t>RPN</t>
  </si>
  <si>
    <t>RANK</t>
  </si>
  <si>
    <t>Platina</t>
  </si>
  <si>
    <t>Membuka dan menutup pengapian mesin</t>
  </si>
  <si>
    <t>Celah platina tidak ada</t>
  </si>
  <si>
    <t>Terputusnya aliran utama ke masa</t>
  </si>
  <si>
    <t>Armada mati secara mendadak</t>
  </si>
  <si>
    <t>Cincin Piston</t>
  </si>
  <si>
    <t>Mencegah kebocoran kompresi</t>
  </si>
  <si>
    <t>Umur yang sudah tua</t>
  </si>
  <si>
    <t>Lemah atau aus</t>
  </si>
  <si>
    <t>Keluar asap putih dari knalpot</t>
  </si>
  <si>
    <t>Kampas Kopling</t>
  </si>
  <si>
    <t>Menghubungkan mesin dengan sistem transmisi</t>
  </si>
  <si>
    <t>Kebiasaan mengemudi yang salah</t>
  </si>
  <si>
    <t>Setengah kopling dan kopling gantung</t>
  </si>
  <si>
    <t>Sulit mengoper gigi</t>
  </si>
  <si>
    <t>Intake Monifol</t>
  </si>
  <si>
    <t>Saluran udara ke mesin</t>
  </si>
  <si>
    <t>Mengalami kebocoran</t>
  </si>
  <si>
    <t>Kerak karbon menumpuk</t>
  </si>
  <si>
    <t>Muncul suara mendesis</t>
  </si>
  <si>
    <t>Radiator</t>
  </si>
  <si>
    <t>Pendingin suhu udara</t>
  </si>
  <si>
    <t>Tersumbat kerak</t>
  </si>
  <si>
    <t>Kadar air mineral tinggi</t>
  </si>
  <si>
    <t>Mesin cepat panas</t>
  </si>
  <si>
    <t>Rank</t>
  </si>
  <si>
    <t>Presentase</t>
  </si>
  <si>
    <t>Komulatif</t>
  </si>
  <si>
    <t>Grade</t>
  </si>
  <si>
    <t>A</t>
  </si>
  <si>
    <t>B</t>
  </si>
  <si>
    <t>C</t>
  </si>
  <si>
    <t>Intake Monifold</t>
  </si>
  <si>
    <t>Jumlah</t>
  </si>
  <si>
    <t>Komponen</t>
  </si>
  <si>
    <t>Sparepart</t>
  </si>
  <si>
    <t>Qty</t>
  </si>
  <si>
    <t>Harga Sparepart</t>
  </si>
  <si>
    <t>Jasa Servise</t>
  </si>
  <si>
    <t>1 Pcs</t>
  </si>
  <si>
    <t>Total biaya</t>
  </si>
  <si>
    <t>Jumlah total kerusakan mesin angkutan kota G3 selama Januari-Desember 2023</t>
  </si>
  <si>
    <t>Fungsi sistem dan kegagalan fungsi.</t>
  </si>
  <si>
    <t>Rekap RPN</t>
  </si>
  <si>
    <t>Biaya Tenaga Kerja</t>
  </si>
  <si>
    <t xml:space="preserve">Biaya Pergantian </t>
  </si>
  <si>
    <t>Biaya Kerugian</t>
  </si>
  <si>
    <t>Downtime</t>
  </si>
  <si>
    <t>Tp</t>
  </si>
  <si>
    <t>Biaya Servise</t>
  </si>
  <si>
    <t>Biaya Material</t>
  </si>
  <si>
    <t>Cm</t>
  </si>
  <si>
    <t>Hasil perhitungan biaya untuk perawatan</t>
  </si>
  <si>
    <t>Cf</t>
  </si>
  <si>
    <t>Hasil rekap perhitungan biaya perbaikan akibat kerusakan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</si>
</sst>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Rp&quot;* #,##0_-;\-&quot;Rp&quot;* #,##0_-;_-&quot;Rp&quot;* &quot;-&quot;_-;_-@_-"/>
    <numFmt numFmtId="174" formatCode="0.0"/>
    <numFmt numFmtId="177" formatCode="0.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0" fontId="0" fillId="0" borderId="0" xfId="0" applyNumberForma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4" fontId="6" fillId="0" borderId="4" xfId="0" applyNumberFormat="1" applyFont="1" applyBorder="1" applyAlignment="1">
      <alignment horizontal="center" vertical="center" wrapText="1"/>
    </xf>
    <xf numFmtId="2" fontId="0" fillId="0" borderId="0" xfId="0" applyNumberFormat="1"/>
    <xf numFmtId="1" fontId="0" fillId="0" borderId="0" xfId="0" applyNumberFormat="1"/>
    <xf numFmtId="9" fontId="0" fillId="0" borderId="0" xfId="2" applyFont="1"/>
    <xf numFmtId="177" fontId="0" fillId="0" borderId="0" xfId="0" applyNumberFormat="1"/>
    <xf numFmtId="10" fontId="0" fillId="0" borderId="0" xfId="2" applyNumberFormat="1" applyFont="1"/>
    <xf numFmtId="9" fontId="5" fillId="0" borderId="4" xfId="0" applyNumberFormat="1" applyFont="1" applyBorder="1" applyAlignment="1">
      <alignment horizontal="center" vertical="center" wrapText="1"/>
    </xf>
    <xf numFmtId="9" fontId="5" fillId="0" borderId="4" xfId="2" applyFont="1" applyBorder="1" applyAlignment="1">
      <alignment horizontal="center" vertical="center" wrapText="1"/>
    </xf>
    <xf numFmtId="9" fontId="5" fillId="0" borderId="4" xfId="2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8" fillId="0" borderId="8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3" fontId="6" fillId="0" borderId="4" xfId="0" applyNumberFormat="1" applyFont="1" applyBorder="1" applyAlignment="1">
      <alignment horizontal="center" vertical="center" wrapText="1"/>
    </xf>
    <xf numFmtId="42" fontId="0" fillId="0" borderId="0" xfId="1" applyFont="1"/>
    <xf numFmtId="42" fontId="7" fillId="0" borderId="4" xfId="1" applyFont="1" applyBorder="1" applyAlignment="1">
      <alignment horizontal="center" vertical="center" wrapText="1"/>
    </xf>
  </cellXfs>
  <cellStyles count="3">
    <cellStyle name="Currency [0]" xfId="1" builtinId="7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53"/>
  <sheetViews>
    <sheetView tabSelected="1" topLeftCell="A43" zoomScaleNormal="100" workbookViewId="0">
      <selection activeCell="H46" sqref="H46"/>
    </sheetView>
  </sheetViews>
  <sheetFormatPr defaultRowHeight="15" x14ac:dyDescent="0.25"/>
  <cols>
    <col min="2" max="2" width="15.42578125" customWidth="1"/>
    <col min="5" max="5" width="11.28515625" bestFit="1" customWidth="1"/>
    <col min="7" max="7" width="10.5703125" bestFit="1" customWidth="1"/>
    <col min="8" max="8" width="14.7109375" customWidth="1"/>
    <col min="9" max="9" width="15.42578125" customWidth="1"/>
  </cols>
  <sheetData>
    <row r="3" spans="1:15" ht="16.5" thickBot="1" x14ac:dyDescent="0.3">
      <c r="A3" s="33" t="s">
        <v>69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5" ht="15.75" thickBot="1" x14ac:dyDescent="0.3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</row>
    <row r="5" spans="1:15" ht="15.75" thickBot="1" x14ac:dyDescent="0.3">
      <c r="A5" s="3">
        <v>1</v>
      </c>
      <c r="B5" s="4" t="s">
        <v>15</v>
      </c>
      <c r="C5" s="5">
        <v>2</v>
      </c>
      <c r="D5" s="5">
        <v>4</v>
      </c>
      <c r="E5" s="5">
        <v>1</v>
      </c>
      <c r="F5" s="5">
        <v>2</v>
      </c>
      <c r="G5" s="5">
        <v>3</v>
      </c>
      <c r="H5" s="5">
        <v>1</v>
      </c>
      <c r="I5" s="5">
        <v>4</v>
      </c>
      <c r="J5" s="5">
        <v>2</v>
      </c>
      <c r="K5" s="5">
        <v>2</v>
      </c>
      <c r="L5" s="5">
        <v>1</v>
      </c>
      <c r="M5" s="5">
        <v>2</v>
      </c>
      <c r="N5" s="5">
        <v>3</v>
      </c>
      <c r="O5" s="5">
        <f>SUM(C5:N5)</f>
        <v>27</v>
      </c>
    </row>
    <row r="6" spans="1:15" ht="15.75" thickBot="1" x14ac:dyDescent="0.3">
      <c r="A6" s="3">
        <v>2</v>
      </c>
      <c r="B6" s="4" t="s">
        <v>16</v>
      </c>
      <c r="C6" s="5">
        <v>0</v>
      </c>
      <c r="D6" s="5">
        <v>1</v>
      </c>
      <c r="E6" s="5">
        <v>1</v>
      </c>
      <c r="F6" s="5">
        <v>0</v>
      </c>
      <c r="G6" s="5">
        <v>2</v>
      </c>
      <c r="H6" s="5">
        <v>0</v>
      </c>
      <c r="I6" s="5">
        <v>2</v>
      </c>
      <c r="J6" s="5">
        <v>0</v>
      </c>
      <c r="K6" s="5">
        <v>1</v>
      </c>
      <c r="L6" s="5">
        <v>2</v>
      </c>
      <c r="M6" s="5">
        <v>1</v>
      </c>
      <c r="N6" s="5">
        <v>0</v>
      </c>
      <c r="O6" s="5">
        <f t="shared" ref="O6:O8" si="0">SUM(C6:N6)</f>
        <v>10</v>
      </c>
    </row>
    <row r="7" spans="1:15" ht="15.75" thickBot="1" x14ac:dyDescent="0.3">
      <c r="A7" s="3">
        <v>3</v>
      </c>
      <c r="B7" s="4" t="s">
        <v>17</v>
      </c>
      <c r="C7" s="5">
        <v>2</v>
      </c>
      <c r="D7" s="5">
        <v>1</v>
      </c>
      <c r="E7" s="5">
        <v>0</v>
      </c>
      <c r="F7" s="5">
        <v>1</v>
      </c>
      <c r="G7" s="5">
        <v>2</v>
      </c>
      <c r="H7" s="5">
        <v>1</v>
      </c>
      <c r="I7" s="5">
        <v>3</v>
      </c>
      <c r="J7" s="5">
        <v>2</v>
      </c>
      <c r="K7" s="5">
        <v>0</v>
      </c>
      <c r="L7" s="5">
        <v>0</v>
      </c>
      <c r="M7" s="5">
        <v>1</v>
      </c>
      <c r="N7" s="5">
        <v>2</v>
      </c>
      <c r="O7" s="5">
        <f t="shared" si="0"/>
        <v>15</v>
      </c>
    </row>
    <row r="8" spans="1:15" ht="15.75" thickBot="1" x14ac:dyDescent="0.3">
      <c r="A8" s="6" t="s">
        <v>14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8"/>
      <c r="O8" s="5">
        <f>SUM(O5:O7)</f>
        <v>52</v>
      </c>
    </row>
    <row r="11" spans="1:15" x14ac:dyDescent="0.25">
      <c r="F11" s="32"/>
    </row>
    <row r="13" spans="1:15" ht="16.5" thickBot="1" x14ac:dyDescent="0.3">
      <c r="A13" s="33" t="s">
        <v>70</v>
      </c>
      <c r="B13" s="34"/>
      <c r="C13" s="34"/>
      <c r="D13" s="34"/>
      <c r="E13" s="34"/>
      <c r="F13" s="34"/>
      <c r="G13" s="34"/>
      <c r="H13" s="34"/>
      <c r="I13" s="34"/>
    </row>
    <row r="14" spans="1:15" ht="39" thickBot="1" x14ac:dyDescent="0.3">
      <c r="A14" s="9" t="s">
        <v>0</v>
      </c>
      <c r="B14" s="10" t="s">
        <v>18</v>
      </c>
      <c r="C14" s="10" t="s">
        <v>19</v>
      </c>
      <c r="D14" s="10" t="s">
        <v>20</v>
      </c>
      <c r="E14" s="10" t="s">
        <v>21</v>
      </c>
      <c r="F14" s="10" t="s">
        <v>22</v>
      </c>
      <c r="G14" s="10" t="s">
        <v>23</v>
      </c>
      <c r="H14" s="10" t="s">
        <v>24</v>
      </c>
      <c r="I14" s="10" t="s">
        <v>25</v>
      </c>
      <c r="J14" s="10" t="s">
        <v>26</v>
      </c>
      <c r="K14" s="10" t="s">
        <v>27</v>
      </c>
    </row>
    <row r="15" spans="1:15" ht="64.5" thickBot="1" x14ac:dyDescent="0.3">
      <c r="A15" s="11">
        <v>1</v>
      </c>
      <c r="B15" s="12" t="s">
        <v>28</v>
      </c>
      <c r="C15" s="12" t="s">
        <v>29</v>
      </c>
      <c r="D15" s="12" t="s">
        <v>30</v>
      </c>
      <c r="E15" s="12" t="s">
        <v>31</v>
      </c>
      <c r="F15" s="12" t="s">
        <v>32</v>
      </c>
      <c r="G15" s="12">
        <v>8</v>
      </c>
      <c r="H15" s="12">
        <v>8</v>
      </c>
      <c r="I15" s="12">
        <v>6</v>
      </c>
      <c r="J15" s="12">
        <f>SUM(G15*H15*I15)</f>
        <v>384</v>
      </c>
      <c r="K15" s="12">
        <v>1</v>
      </c>
    </row>
    <row r="16" spans="1:15" ht="51.75" thickBot="1" x14ac:dyDescent="0.3">
      <c r="A16" s="11">
        <v>2</v>
      </c>
      <c r="B16" s="12" t="s">
        <v>33</v>
      </c>
      <c r="C16" s="12" t="s">
        <v>34</v>
      </c>
      <c r="D16" s="12" t="s">
        <v>35</v>
      </c>
      <c r="E16" s="12" t="s">
        <v>36</v>
      </c>
      <c r="F16" s="12" t="s">
        <v>37</v>
      </c>
      <c r="G16" s="12">
        <v>7</v>
      </c>
      <c r="H16" s="12">
        <v>7</v>
      </c>
      <c r="I16" s="12">
        <v>5</v>
      </c>
      <c r="J16" s="12">
        <f t="shared" ref="J16:J19" si="1">SUM(G16*H16*I16)</f>
        <v>245</v>
      </c>
      <c r="K16" s="12">
        <v>3</v>
      </c>
    </row>
    <row r="17" spans="1:12" ht="77.25" thickBot="1" x14ac:dyDescent="0.3">
      <c r="A17" s="11">
        <v>3</v>
      </c>
      <c r="B17" s="12" t="s">
        <v>38</v>
      </c>
      <c r="C17" s="12" t="s">
        <v>39</v>
      </c>
      <c r="D17" s="12" t="s">
        <v>40</v>
      </c>
      <c r="E17" s="12" t="s">
        <v>41</v>
      </c>
      <c r="F17" s="12" t="s">
        <v>42</v>
      </c>
      <c r="G17" s="12">
        <v>6</v>
      </c>
      <c r="H17" s="12">
        <v>5</v>
      </c>
      <c r="I17" s="12">
        <v>7</v>
      </c>
      <c r="J17" s="12">
        <f t="shared" si="1"/>
        <v>210</v>
      </c>
      <c r="K17" s="12">
        <v>2</v>
      </c>
    </row>
    <row r="18" spans="1:12" ht="39" thickBot="1" x14ac:dyDescent="0.3">
      <c r="A18" s="11">
        <v>4</v>
      </c>
      <c r="B18" s="12" t="s">
        <v>43</v>
      </c>
      <c r="C18" s="12" t="s">
        <v>44</v>
      </c>
      <c r="D18" s="12" t="s">
        <v>45</v>
      </c>
      <c r="E18" s="12" t="s">
        <v>46</v>
      </c>
      <c r="F18" s="12" t="s">
        <v>47</v>
      </c>
      <c r="G18" s="12">
        <v>4</v>
      </c>
      <c r="H18" s="12">
        <v>6</v>
      </c>
      <c r="I18" s="12">
        <v>4</v>
      </c>
      <c r="J18" s="12">
        <f>SUM(G18*H18*I18)</f>
        <v>96</v>
      </c>
      <c r="K18" s="12">
        <v>5</v>
      </c>
    </row>
    <row r="19" spans="1:12" ht="39" thickBot="1" x14ac:dyDescent="0.3">
      <c r="A19" s="11">
        <v>5</v>
      </c>
      <c r="B19" s="12" t="s">
        <v>48</v>
      </c>
      <c r="C19" s="12" t="s">
        <v>49</v>
      </c>
      <c r="D19" s="12" t="s">
        <v>50</v>
      </c>
      <c r="E19" s="12" t="s">
        <v>51</v>
      </c>
      <c r="F19" s="12" t="s">
        <v>52</v>
      </c>
      <c r="G19" s="12">
        <v>5</v>
      </c>
      <c r="H19" s="12">
        <v>5</v>
      </c>
      <c r="I19" s="12">
        <v>4</v>
      </c>
      <c r="J19" s="12">
        <f t="shared" si="1"/>
        <v>100</v>
      </c>
      <c r="K19" s="12">
        <v>4</v>
      </c>
    </row>
    <row r="24" spans="1:12" ht="16.5" thickBot="1" x14ac:dyDescent="0.3">
      <c r="A24" s="33" t="s">
        <v>71</v>
      </c>
      <c r="B24" s="33"/>
      <c r="C24" s="33"/>
      <c r="D24" s="33"/>
      <c r="E24" s="33"/>
      <c r="F24" s="33"/>
      <c r="G24" s="33"/>
    </row>
    <row r="25" spans="1:12" ht="15.75" thickBot="1" x14ac:dyDescent="0.3">
      <c r="A25" s="9" t="s">
        <v>0</v>
      </c>
      <c r="B25" s="10" t="s">
        <v>18</v>
      </c>
      <c r="C25" s="10" t="s">
        <v>23</v>
      </c>
      <c r="D25" s="10" t="s">
        <v>24</v>
      </c>
      <c r="E25" s="10" t="s">
        <v>25</v>
      </c>
      <c r="F25" s="10" t="s">
        <v>26</v>
      </c>
      <c r="G25" s="10" t="s">
        <v>53</v>
      </c>
      <c r="H25" s="10" t="s">
        <v>54</v>
      </c>
      <c r="I25" s="10" t="s">
        <v>55</v>
      </c>
      <c r="J25" s="10" t="s">
        <v>56</v>
      </c>
    </row>
    <row r="26" spans="1:12" ht="15.75" thickBot="1" x14ac:dyDescent="0.3">
      <c r="A26" s="11">
        <v>1</v>
      </c>
      <c r="B26" s="12" t="s">
        <v>28</v>
      </c>
      <c r="C26" s="12">
        <v>8</v>
      </c>
      <c r="D26" s="12">
        <v>8</v>
      </c>
      <c r="E26" s="12">
        <v>6</v>
      </c>
      <c r="F26" s="12">
        <f>C26*D26*E26</f>
        <v>384</v>
      </c>
      <c r="G26" s="12">
        <v>1</v>
      </c>
      <c r="H26" s="17">
        <f>F26/F31*100</f>
        <v>37.10144927536232</v>
      </c>
      <c r="I26" s="23">
        <f>SUM(H26:H26)</f>
        <v>37.10144927536232</v>
      </c>
      <c r="J26" s="12" t="s">
        <v>57</v>
      </c>
    </row>
    <row r="27" spans="1:12" ht="15.75" thickBot="1" x14ac:dyDescent="0.3">
      <c r="A27" s="11">
        <v>2</v>
      </c>
      <c r="B27" s="12" t="s">
        <v>33</v>
      </c>
      <c r="C27" s="12">
        <v>7</v>
      </c>
      <c r="D27" s="12">
        <v>7</v>
      </c>
      <c r="E27" s="12">
        <v>5</v>
      </c>
      <c r="F27" s="12">
        <f t="shared" ref="F27:F30" si="2">C27*D27*E27</f>
        <v>245</v>
      </c>
      <c r="G27" s="12">
        <v>2</v>
      </c>
      <c r="H27" s="17">
        <f>F27/F31*100</f>
        <v>23.671497584541061</v>
      </c>
      <c r="I27" s="23">
        <f>SUM(H26:H26+H27)</f>
        <v>60.772946859903385</v>
      </c>
      <c r="J27" s="12" t="s">
        <v>58</v>
      </c>
    </row>
    <row r="28" spans="1:12" ht="15.75" thickBot="1" x14ac:dyDescent="0.3">
      <c r="A28" s="11">
        <v>3</v>
      </c>
      <c r="B28" s="12" t="s">
        <v>38</v>
      </c>
      <c r="C28" s="12">
        <v>6</v>
      </c>
      <c r="D28" s="12">
        <v>5</v>
      </c>
      <c r="E28" s="12">
        <v>7</v>
      </c>
      <c r="F28" s="12">
        <f t="shared" si="2"/>
        <v>210</v>
      </c>
      <c r="G28" s="12">
        <v>3</v>
      </c>
      <c r="H28" s="17">
        <f>F28/F31*100</f>
        <v>20.289855072463769</v>
      </c>
      <c r="I28" s="25">
        <f>SUM(H26:H28)</f>
        <v>81.062801932367151</v>
      </c>
      <c r="J28" s="12" t="s">
        <v>58</v>
      </c>
    </row>
    <row r="29" spans="1:12" ht="15.75" thickBot="1" x14ac:dyDescent="0.3">
      <c r="A29" s="11">
        <v>4</v>
      </c>
      <c r="B29" s="12" t="s">
        <v>48</v>
      </c>
      <c r="C29" s="12">
        <v>5</v>
      </c>
      <c r="D29" s="12">
        <v>5</v>
      </c>
      <c r="E29" s="12">
        <v>4</v>
      </c>
      <c r="F29" s="12">
        <f t="shared" si="2"/>
        <v>100</v>
      </c>
      <c r="G29" s="12">
        <v>4</v>
      </c>
      <c r="H29" s="17">
        <f>F29/F31*100</f>
        <v>9.6618357487922708</v>
      </c>
      <c r="I29" s="24">
        <f>SUM(H26:H29)</f>
        <v>90.724637681159422</v>
      </c>
      <c r="J29" s="12" t="s">
        <v>59</v>
      </c>
    </row>
    <row r="30" spans="1:12" ht="15.75" thickBot="1" x14ac:dyDescent="0.3">
      <c r="A30" s="11">
        <v>5</v>
      </c>
      <c r="B30" s="12" t="s">
        <v>60</v>
      </c>
      <c r="C30" s="12">
        <v>4</v>
      </c>
      <c r="D30" s="12">
        <v>6</v>
      </c>
      <c r="E30" s="12">
        <v>4</v>
      </c>
      <c r="F30" s="12">
        <f t="shared" si="2"/>
        <v>96</v>
      </c>
      <c r="G30" s="12">
        <v>5</v>
      </c>
      <c r="H30" s="17">
        <f>F30/F31*100</f>
        <v>9.27536231884058</v>
      </c>
      <c r="I30" s="24">
        <f>SUM(H26:H30)</f>
        <v>100</v>
      </c>
      <c r="J30" s="12" t="s">
        <v>59</v>
      </c>
      <c r="L30" s="18"/>
    </row>
    <row r="31" spans="1:12" ht="15.75" thickBot="1" x14ac:dyDescent="0.3">
      <c r="A31" s="14" t="s">
        <v>61</v>
      </c>
      <c r="B31" s="15"/>
      <c r="C31" s="15"/>
      <c r="D31" s="15"/>
      <c r="E31" s="16"/>
      <c r="F31" s="12">
        <f>SUM(F26:F30)</f>
        <v>1035</v>
      </c>
      <c r="G31" s="12"/>
      <c r="H31" s="12"/>
      <c r="I31" s="12"/>
      <c r="J31" s="12"/>
      <c r="L31" s="18"/>
    </row>
    <row r="32" spans="1:12" x14ac:dyDescent="0.25">
      <c r="L32" s="18"/>
    </row>
    <row r="33" spans="1:12" x14ac:dyDescent="0.25">
      <c r="G33" s="19"/>
      <c r="I33" s="20"/>
      <c r="L33" s="18"/>
    </row>
    <row r="34" spans="1:12" ht="16.5" thickBot="1" x14ac:dyDescent="0.3">
      <c r="A34" s="33" t="s">
        <v>72</v>
      </c>
      <c r="B34" s="33"/>
      <c r="C34" s="33"/>
      <c r="D34" s="33"/>
      <c r="H34" s="21"/>
      <c r="I34" s="13"/>
      <c r="L34" s="18"/>
    </row>
    <row r="35" spans="1:12" ht="26.25" thickBot="1" x14ac:dyDescent="0.3">
      <c r="A35" s="9" t="s">
        <v>0</v>
      </c>
      <c r="B35" s="10" t="s">
        <v>62</v>
      </c>
      <c r="C35" s="10" t="s">
        <v>63</v>
      </c>
      <c r="D35" s="10" t="s">
        <v>64</v>
      </c>
      <c r="E35" s="10" t="s">
        <v>65</v>
      </c>
      <c r="F35" s="10" t="s">
        <v>66</v>
      </c>
      <c r="J35" s="13"/>
    </row>
    <row r="36" spans="1:12" ht="15.75" thickBot="1" x14ac:dyDescent="0.3">
      <c r="A36" s="26">
        <v>1</v>
      </c>
      <c r="B36" s="27" t="s">
        <v>28</v>
      </c>
      <c r="C36" s="27" t="s">
        <v>28</v>
      </c>
      <c r="D36" s="27" t="s">
        <v>67</v>
      </c>
      <c r="E36" s="37">
        <v>30000</v>
      </c>
      <c r="F36" s="28">
        <v>50000</v>
      </c>
    </row>
    <row r="37" spans="1:12" ht="15.75" thickBot="1" x14ac:dyDescent="0.3">
      <c r="A37" s="29" t="s">
        <v>68</v>
      </c>
      <c r="B37" s="30"/>
      <c r="C37" s="30"/>
      <c r="D37" s="30"/>
      <c r="E37" s="31"/>
      <c r="F37" s="28">
        <v>50000</v>
      </c>
    </row>
    <row r="38" spans="1:12" x14ac:dyDescent="0.25">
      <c r="F38" s="22"/>
      <c r="H38" s="22"/>
    </row>
    <row r="39" spans="1:12" ht="16.5" thickBot="1" x14ac:dyDescent="0.3">
      <c r="A39" s="33" t="s">
        <v>73</v>
      </c>
      <c r="B39" s="33"/>
      <c r="C39" s="33"/>
      <c r="D39" s="33"/>
    </row>
    <row r="40" spans="1:12" ht="26.25" thickBot="1" x14ac:dyDescent="0.3">
      <c r="A40" s="9" t="s">
        <v>0</v>
      </c>
      <c r="B40" s="10" t="s">
        <v>62</v>
      </c>
      <c r="C40" s="10" t="s">
        <v>63</v>
      </c>
      <c r="D40" s="10" t="s">
        <v>64</v>
      </c>
      <c r="E40" s="10" t="s">
        <v>65</v>
      </c>
    </row>
    <row r="41" spans="1:12" ht="15.75" thickBot="1" x14ac:dyDescent="0.3">
      <c r="A41" s="11">
        <v>1</v>
      </c>
      <c r="B41" s="12" t="s">
        <v>28</v>
      </c>
      <c r="C41" s="12" t="s">
        <v>28</v>
      </c>
      <c r="D41" s="12" t="s">
        <v>67</v>
      </c>
      <c r="E41" s="35">
        <v>30000</v>
      </c>
    </row>
    <row r="42" spans="1:12" ht="15.75" thickBot="1" x14ac:dyDescent="0.3">
      <c r="A42" s="14" t="s">
        <v>68</v>
      </c>
      <c r="B42" s="15"/>
      <c r="C42" s="15"/>
      <c r="D42" s="16"/>
      <c r="E42" s="35">
        <v>30000</v>
      </c>
    </row>
    <row r="44" spans="1:12" ht="16.5" thickBot="1" x14ac:dyDescent="0.3">
      <c r="A44" s="33" t="s">
        <v>80</v>
      </c>
      <c r="B44" s="33"/>
      <c r="C44" s="33"/>
      <c r="D44" s="33"/>
    </row>
    <row r="45" spans="1:12" ht="26.25" thickBot="1" x14ac:dyDescent="0.3">
      <c r="A45" s="9" t="s">
        <v>0</v>
      </c>
      <c r="B45" s="10" t="s">
        <v>62</v>
      </c>
      <c r="C45" s="10" t="s">
        <v>74</v>
      </c>
      <c r="D45" s="10" t="s">
        <v>75</v>
      </c>
      <c r="E45" s="10" t="s">
        <v>76</v>
      </c>
      <c r="F45" s="10" t="s">
        <v>77</v>
      </c>
      <c r="G45" s="10" t="s">
        <v>78</v>
      </c>
      <c r="H45" s="10" t="s">
        <v>79</v>
      </c>
    </row>
    <row r="46" spans="1:12" ht="15.75" thickBot="1" x14ac:dyDescent="0.3">
      <c r="A46" s="11">
        <v>1</v>
      </c>
      <c r="B46" s="12" t="s">
        <v>28</v>
      </c>
      <c r="C46" s="35">
        <v>31250</v>
      </c>
      <c r="D46" s="35">
        <v>3125</v>
      </c>
      <c r="E46" s="12">
        <v>0.75</v>
      </c>
      <c r="F46" s="35">
        <v>50000</v>
      </c>
      <c r="G46" s="35">
        <v>30000</v>
      </c>
      <c r="H46" s="35">
        <f>SUM((C46+D46)*E46)+(F46+G46)</f>
        <v>105781.25</v>
      </c>
    </row>
    <row r="48" spans="1:12" ht="16.5" thickBot="1" x14ac:dyDescent="0.3">
      <c r="A48" s="33" t="s">
        <v>82</v>
      </c>
      <c r="B48" s="33"/>
      <c r="C48" s="33"/>
      <c r="D48" s="33"/>
      <c r="E48" s="33"/>
      <c r="F48" s="33"/>
    </row>
    <row r="49" spans="1:8" ht="26.25" thickBot="1" x14ac:dyDescent="0.3">
      <c r="A49" s="9" t="s">
        <v>0</v>
      </c>
      <c r="B49" s="10" t="s">
        <v>62</v>
      </c>
      <c r="C49" s="10" t="s">
        <v>74</v>
      </c>
      <c r="D49" s="10" t="s">
        <v>75</v>
      </c>
      <c r="E49" s="10" t="s">
        <v>76</v>
      </c>
      <c r="F49" s="10" t="s">
        <v>77</v>
      </c>
      <c r="G49" s="10" t="s">
        <v>78</v>
      </c>
      <c r="H49" s="10" t="s">
        <v>81</v>
      </c>
    </row>
    <row r="50" spans="1:8" ht="15.75" thickBot="1" x14ac:dyDescent="0.3">
      <c r="A50" s="11">
        <v>1</v>
      </c>
      <c r="B50" s="12" t="s">
        <v>28</v>
      </c>
      <c r="C50" s="35">
        <v>31250</v>
      </c>
      <c r="D50" s="35">
        <v>3125</v>
      </c>
      <c r="E50" s="12">
        <v>2.7</v>
      </c>
      <c r="F50" s="35">
        <v>50000</v>
      </c>
      <c r="G50" s="35">
        <v>30000</v>
      </c>
      <c r="H50" s="35">
        <f>SUM((C50+D50)*E50)+(F50+G50)</f>
        <v>172812.5</v>
      </c>
    </row>
    <row r="53" spans="1:8" x14ac:dyDescent="0.25">
      <c r="E53" s="36"/>
    </row>
  </sheetData>
  <mergeCells count="11">
    <mergeCell ref="A42:D42"/>
    <mergeCell ref="A39:D39"/>
    <mergeCell ref="A44:D44"/>
    <mergeCell ref="A48:F48"/>
    <mergeCell ref="A8:N8"/>
    <mergeCell ref="A31:E31"/>
    <mergeCell ref="A37:E37"/>
    <mergeCell ref="A3:K3"/>
    <mergeCell ref="A13:I13"/>
    <mergeCell ref="A24:G24"/>
    <mergeCell ref="A34:D3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Windows</cp:lastModifiedBy>
  <dcterms:created xsi:type="dcterms:W3CDTF">2025-07-12T11:25:34Z</dcterms:created>
  <dcterms:modified xsi:type="dcterms:W3CDTF">2025-07-12T15:12:18Z</dcterms:modified>
</cp:coreProperties>
</file>